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ce de calcul" sheetId="1" r:id="rId4"/>
  </sheets>
  <definedNames/>
  <calcPr/>
  <extLst>
    <ext uri="GoogleSheetsCustomDataVersion1">
      <go:sheetsCustomData xmlns:go="http://customooxmlschemas.google.com/" r:id="rId5" roundtripDataSignature="AMtx7mhNeBElqFoyoXeDnEgnjzxzMyAkPg=="/>
    </ext>
  </extLst>
</workbook>
</file>

<file path=xl/sharedStrings.xml><?xml version="1.0" encoding="utf-8"?>
<sst xmlns="http://schemas.openxmlformats.org/spreadsheetml/2006/main" count="86" uniqueCount="47">
  <si>
    <t>CHIFFRAGE MERCIYANIS</t>
  </si>
  <si>
    <t>CELLULE A RENSEIGNER</t>
  </si>
  <si>
    <t>Souhaitez-vous donner l'accès à votre client ?</t>
  </si>
  <si>
    <t>Image</t>
  </si>
  <si>
    <t>Engagement (mois)</t>
  </si>
  <si>
    <t>Mode Facturation</t>
  </si>
  <si>
    <t>Quantité</t>
  </si>
  <si>
    <t>Prix BPU</t>
  </si>
  <si>
    <t>Prix total</t>
  </si>
  <si>
    <r>
      <rPr>
        <rFont val="Arial"/>
        <b/>
        <color rgb="FF000000"/>
        <sz val="11.0"/>
      </rPr>
      <t xml:space="preserve">Accès pour votre client à la plateforme MerciYanis
</t>
    </r>
    <r>
      <rPr>
        <rFont val="Arial"/>
        <color rgb="FF000000"/>
        <sz val="11.0"/>
      </rPr>
      <t>L'accès peut être restreint qu'aux tickets pour mettre en place un cahier de liaison avec le client. Ou alors il peut être total (toutes les données).</t>
    </r>
  </si>
  <si>
    <t>Récurrent mensuel</t>
  </si>
  <si>
    <t>(nombre de contact client achat)</t>
  </si>
  <si>
    <t>Solutions de pointage</t>
  </si>
  <si>
    <r>
      <rPr>
        <rFont val="Arial"/>
        <b/>
        <color rgb="FF000000"/>
        <sz val="11.0"/>
      </rPr>
      <t xml:space="preserve">Boutons connectés "entrée" / "sortie'
</t>
    </r>
    <r>
      <rPr>
        <rFont val="Arial"/>
        <color rgb="FF000000"/>
        <sz val="11.0"/>
      </rPr>
      <t xml:space="preserve">Sites avec un seul agent uniquement car solution anonyme.
</t>
    </r>
    <r>
      <rPr>
        <rFont val="Arial"/>
        <i/>
        <color rgb="FF000000"/>
        <sz val="11.0"/>
      </rPr>
      <t>Réseau Sigfox (prévoir des répéteurs pour amplifier le réseau si jamais - 84€ / an)</t>
    </r>
  </si>
  <si>
    <r>
      <rPr>
        <rFont val="Arial"/>
        <b/>
        <color rgb="FF000000"/>
        <sz val="11.0"/>
      </rPr>
      <t xml:space="preserve">Feuille digitale "entrée" / "sortie" - Taqt
</t>
    </r>
    <r>
      <rPr>
        <rFont val="Arial"/>
        <color rgb="FF000000"/>
        <sz val="11.0"/>
      </rPr>
      <t>Sites avec un ou plusieurs agents - identification par badge NFC.</t>
    </r>
  </si>
  <si>
    <t>Achat ponctuel (pack de 10 badges)</t>
  </si>
  <si>
    <r>
      <rPr>
        <rFont val="Arial"/>
        <b/>
        <color rgb="FF000000"/>
        <sz val="11.0"/>
      </rPr>
      <t xml:space="preserve">Antenne pointage mains libres "entrée" / "sortie" - Skiply
</t>
    </r>
    <r>
      <rPr>
        <rFont val="Arial"/>
        <color rgb="FF000000"/>
        <sz val="11.0"/>
      </rPr>
      <t>Sites avec un ou plusieurs agents - identification par badge BLE.
L'antenne détecte le badge dans un rayon de 45 m. L'agent a juste à l'avoir sur lui, cela évite les oublis.</t>
    </r>
  </si>
  <si>
    <t>Achat ponctuel (antenne + 1 badge)</t>
  </si>
  <si>
    <t>Achat ponctuel (badge supplémentaire)</t>
  </si>
  <si>
    <t>Récurrent mensuel (par antenne)</t>
  </si>
  <si>
    <t>Récurrent mensuel (par agent / par badge)</t>
  </si>
  <si>
    <r>
      <rPr>
        <rFont val="Arial"/>
        <b/>
        <color rgb="FF000000"/>
        <sz val="11.0"/>
      </rPr>
      <t xml:space="preserve">Répéteur
</t>
    </r>
    <r>
      <rPr>
        <rFont val="Arial"/>
        <color rgb="FF000000"/>
        <sz val="11.0"/>
      </rPr>
      <t>Si besoin de réseau Sigfox (</t>
    </r>
    <r>
      <rPr>
        <rFont val="Arial"/>
        <i/>
        <color rgb="FF000000"/>
        <sz val="11.0"/>
      </rPr>
      <t>boutons de pointage</t>
    </r>
    <r>
      <rPr>
        <rFont val="Arial"/>
        <color rgb="FF000000"/>
        <sz val="11.0"/>
      </rPr>
      <t>), vous pouvez comptabiliser autant de répéteurs qu'il y a de sites par prévention. Ils ne seront pas facturés si pas utilisés.</t>
    </r>
  </si>
  <si>
    <t>Solutions de traçabilité</t>
  </si>
  <si>
    <r>
      <rPr>
        <rFont val="Arial"/>
        <b/>
        <color rgb="FF000000"/>
        <sz val="11.0"/>
      </rPr>
      <t>Bouton connecté traçabilité</t>
    </r>
    <r>
      <rPr>
        <rFont val="Arial"/>
        <color rgb="FF000000"/>
        <sz val="11.0"/>
      </rPr>
      <t xml:space="preserve">
Un simple clic permet de tracer la prestation anonymement.
</t>
    </r>
    <r>
      <rPr>
        <rFont val="Arial"/>
        <i/>
        <color rgb="FF000000"/>
        <sz val="11.0"/>
      </rPr>
      <t>Réseau Sigfox (prévoir des répéteurs pour amplifier le réseau si jamais - 84€ / an)</t>
    </r>
  </si>
  <si>
    <r>
      <rPr>
        <rFont val="Arial"/>
        <b/>
        <color rgb="FF000000"/>
        <sz val="11.0"/>
      </rPr>
      <t xml:space="preserve">QR Code de traçabilité
</t>
    </r>
    <r>
      <rPr>
        <rFont val="Arial"/>
        <color rgb="FF000000"/>
        <sz val="11.0"/>
      </rPr>
      <t>Permet d'avoir une traçabilité détaillée (</t>
    </r>
    <r>
      <rPr>
        <rFont val="Arial"/>
        <i/>
        <color rgb="FF000000"/>
        <sz val="11.0"/>
      </rPr>
      <t>type de prestation réalisée, commentaires, photos...</t>
    </r>
    <r>
      <rPr>
        <rFont val="Arial"/>
        <color rgb="FF000000"/>
        <sz val="11.0"/>
      </rPr>
      <t xml:space="preserve">) avec l'identification de l'agent. Pour utiliser une telle solution, les agents doivent être munis d'un smartphone avec internet.
</t>
    </r>
    <r>
      <rPr>
        <rFont val="Arial"/>
        <b/>
        <color rgb="FF9BC2E6"/>
        <sz val="11.0"/>
      </rPr>
      <t>Ce n'est pas une durée d'engagement mais une fourchette de nombre de QR Codes (le prix ne dépendant pas de la durée mais de la quantité pour les QR Codes).</t>
    </r>
  </si>
  <si>
    <t>Sur devis</t>
  </si>
  <si>
    <t>envoyer un mail à Océane (oceane@merciyanis.com)
2€ / mois</t>
  </si>
  <si>
    <t>(varie en fonction de la quantité)</t>
  </si>
  <si>
    <r>
      <rPr>
        <rFont val="Arial"/>
        <b/>
        <color rgb="FF000000"/>
        <sz val="11.0"/>
      </rPr>
      <t xml:space="preserve">Feuille digitale de passage - Taqt
</t>
    </r>
    <r>
      <rPr>
        <rFont val="Arial"/>
        <color rgb="FF000000"/>
        <sz val="11.0"/>
      </rPr>
      <t>Permet d'avoir une traçabilité digitalisée avec les six derniers passages qui sont affichés pour rassurer l'occupant. Les agents peuvent être anonymes ou être identifiés.</t>
    </r>
  </si>
  <si>
    <r>
      <rPr>
        <rFont val="Arial"/>
        <b/>
        <color rgb="FF000000"/>
        <sz val="11.0"/>
      </rPr>
      <t xml:space="preserve">Borne digitale - Skiply
</t>
    </r>
    <r>
      <rPr>
        <rFont val="Arial"/>
        <color rgb="FF000000"/>
        <sz val="11.0"/>
      </rPr>
      <t>Permet d'avoir une traçabilité digitalisée avec le dernier passage qui est affiché pour rassurer l'occupant. Les agents restent anonymes. La borne peut être vierge, ou bien des boutons de déclaration d'incidents ou encore de monitoring de la satisfaction peuvent être ajoutés.</t>
    </r>
  </si>
  <si>
    <r>
      <rPr>
        <rFont val="Arial"/>
        <b/>
        <color rgb="FF000000"/>
        <sz val="11.0"/>
      </rPr>
      <t xml:space="preserve">Répéteur
</t>
    </r>
    <r>
      <rPr>
        <rFont val="Arial"/>
        <color rgb="FF000000"/>
        <sz val="11.0"/>
      </rPr>
      <t>Si besoin de réseau Sigfox (</t>
    </r>
    <r>
      <rPr>
        <rFont val="Arial"/>
        <i/>
        <color rgb="FF000000"/>
        <sz val="11.0"/>
      </rPr>
      <t>bouton de traçabilité</t>
    </r>
    <r>
      <rPr>
        <rFont val="Arial"/>
        <color rgb="FF000000"/>
        <sz val="11.0"/>
      </rPr>
      <t>), vous pouvez comptabiliser autant de répéteurs qu'il y a de sites par prévention. Ils ne seront pas facturés si pas utilisés.</t>
    </r>
  </si>
  <si>
    <t>Solutions de nettoyage à l'usage</t>
  </si>
  <si>
    <r>
      <rPr>
        <rFont val="Arial"/>
        <b/>
        <color rgb="FF000000"/>
        <sz val="11.0"/>
      </rPr>
      <t xml:space="preserve">Capteur de comptage de passages
</t>
    </r>
    <r>
      <rPr>
        <rFont val="Arial"/>
        <color rgb="FF000000"/>
        <sz val="11.0"/>
      </rPr>
      <t>Permet de compter le flux de personnes dans un sanitaire par exemple. Le seuil est paramétrable sur la plateforme MerciYanis (</t>
    </r>
    <r>
      <rPr>
        <rFont val="Arial"/>
        <i/>
        <color rgb="FF000000"/>
        <sz val="11.0"/>
      </rPr>
      <t>exemple 25 personnes</t>
    </r>
    <r>
      <rPr>
        <rFont val="Arial"/>
        <color rgb="FF000000"/>
        <sz val="11.0"/>
      </rPr>
      <t>), permettant d'être alerté dès qu'une intervention est nécessaire.</t>
    </r>
  </si>
  <si>
    <t>Propreté à l'usage collaborative - autonome sur devis</t>
  </si>
  <si>
    <r>
      <rPr>
        <rFont val="Arial"/>
        <b/>
        <color rgb="FF000000"/>
        <sz val="11.0"/>
      </rPr>
      <t xml:space="preserve">Répéteur
</t>
    </r>
    <r>
      <rPr>
        <rFont val="Arial"/>
        <color rgb="FF000000"/>
        <sz val="11.0"/>
      </rPr>
      <t>Si besoin de réseau Sigfox (</t>
    </r>
    <r>
      <rPr>
        <rFont val="Arial"/>
        <i/>
        <color rgb="FF000000"/>
        <sz val="11.0"/>
      </rPr>
      <t>capteur infrarouge)</t>
    </r>
    <r>
      <rPr>
        <rFont val="Arial"/>
        <color rgb="FF000000"/>
        <sz val="11.0"/>
      </rPr>
      <t>, vous pouvez comptabiliser autant de répéteurs qu'il y a de sites par prévention. Ils ne seront pas facturés si pas utilisés.</t>
    </r>
  </si>
  <si>
    <t>Solutions pour apporter des services aux occupants</t>
  </si>
  <si>
    <r>
      <rPr>
        <rFont val="Arial"/>
        <b/>
        <color rgb="FF000000"/>
        <sz val="11.0"/>
      </rPr>
      <t>Bouton connecté de déclaration d'incidents</t>
    </r>
    <r>
      <rPr>
        <rFont val="Arial"/>
        <color rgb="FF000000"/>
        <sz val="11.0"/>
      </rPr>
      <t xml:space="preserve">
Les occupants peuvent en un simple clic remonter un incident (ex : manque de consommable dans les sanitaires homme). Les boutons sont intégrés dans des plaques personnalisables et chacun d'eux a un motif d'incident et une localisation.
</t>
    </r>
    <r>
      <rPr>
        <rFont val="Arial"/>
        <i/>
        <color rgb="FF000000"/>
        <sz val="11.0"/>
      </rPr>
      <t xml:space="preserve">Réseau Sigfox (prévoir des répéteurs pour amplifier le réseau si jamais - 84€ / an)
</t>
    </r>
    <r>
      <rPr>
        <rFont val="Arial"/>
        <b/>
        <color rgb="FF9BC2E6"/>
        <sz val="11.0"/>
      </rPr>
      <t>Attention : le prix est par bouton et non par plaque</t>
    </r>
  </si>
  <si>
    <r>
      <rPr>
        <rFont val="Arial"/>
        <b/>
        <color rgb="FF000000"/>
        <sz val="11.0"/>
      </rPr>
      <t xml:space="preserve">QR Code de déclaration d'incidents
</t>
    </r>
    <r>
      <rPr>
        <rFont val="Arial"/>
        <color rgb="FF000000"/>
        <sz val="11.0"/>
      </rPr>
      <t xml:space="preserve">Les occupants peuvent en flashant le QR code, remonter un incident. L'avantage du QR Code est qu'ils apporteront plus de détail à leur demande (plusieurs motifs référencés, commentaires, photos...). Et ils peuvent même renseigner leur adresse mail pour être tenu informés de l'avancée de leur demande.
</t>
    </r>
    <r>
      <rPr>
        <rFont val="Arial"/>
        <b/>
        <color rgb="FF9BC2E6"/>
        <sz val="11.0"/>
      </rPr>
      <t>Ce n'est pas une durée d'engagement mais une fourchette de nombre de QR Codes (le prix ne dépendant pas de la durée mais de la quantité pour les QR Codes).</t>
    </r>
  </si>
  <si>
    <t>envoyer un mail à Océane (oceane@merciyanis.com)
3€ / mois</t>
  </si>
  <si>
    <r>
      <rPr>
        <rFont val="Arial"/>
        <b/>
        <color rgb="FF000000"/>
        <sz val="11.0"/>
      </rPr>
      <t xml:space="preserve">Borne de satisfaction
</t>
    </r>
    <r>
      <rPr>
        <rFont val="Arial"/>
        <color rgb="FF000000"/>
        <sz val="11.0"/>
      </rPr>
      <t>Permet de connaître le niveau de satisfaction des occupants.</t>
    </r>
  </si>
  <si>
    <r>
      <rPr>
        <rFont val="Arial"/>
        <b/>
        <color rgb="FF000000"/>
        <sz val="11.0"/>
      </rPr>
      <t xml:space="preserve">Répéteur
</t>
    </r>
    <r>
      <rPr>
        <rFont val="Arial"/>
        <color rgb="FF000000"/>
        <sz val="11.0"/>
      </rPr>
      <t>Si besoin de réseau Sigfox (</t>
    </r>
    <r>
      <rPr>
        <rFont val="Arial"/>
        <i/>
        <color rgb="FF000000"/>
        <sz val="11.0"/>
      </rPr>
      <t>bouton de déclaration et borne de satisfaction</t>
    </r>
    <r>
      <rPr>
        <rFont val="Arial"/>
        <color rgb="FF000000"/>
        <sz val="11.0"/>
      </rPr>
      <t>), vous pouvez comptabiliser autant de répéteurs qu'il y a de sites par prévention. Ils ne seront pas facturés si pas utilisés.</t>
    </r>
  </si>
  <si>
    <r>
      <rPr>
        <rFont val="Arial"/>
        <b/>
        <color rgb="FF000000"/>
        <sz val="11.0"/>
      </rPr>
      <t xml:space="preserve">Frais de mise en service
</t>
    </r>
    <r>
      <rPr>
        <rFont val="Arial"/>
        <color rgb="FF000000"/>
        <sz val="11.0"/>
      </rPr>
      <t>- configuration
- cadrage du projet et accompagnement
- paramètrage des capteurs
- formation</t>
    </r>
  </si>
  <si>
    <t>Nombre de dispositifs à paramétrer</t>
  </si>
  <si>
    <t>Livraison</t>
  </si>
  <si>
    <t>TOTAL GÉNÉRAL ACHAT PONCTUEL</t>
  </si>
  <si>
    <t>TOTAL GÉNÉRAL RÉCURRENT MENSUEL</t>
  </si>
  <si>
    <t xml:space="preserve">TOTAL GÉNÉRAL MENSUEL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</si>
</sst>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quot;€&quot;"/>
    <numFmt numFmtId="165" formatCode="#,##0\ [$€-1]"/>
  </numFmts>
  <fonts count="17">
    <font>
      <sz val="11.0"/>
      <color theme="1"/>
      <name val="Calibri"/>
      <scheme val="minor"/>
    </font>
    <font>
      <b/>
      <sz val="18.0"/>
      <color theme="0"/>
      <name val="Calibri"/>
    </font>
    <font/>
    <font>
      <b/>
      <sz val="12.0"/>
      <color rgb="FF000000"/>
      <name val="Calibri"/>
    </font>
    <font>
      <b/>
      <sz val="11.0"/>
      <color rgb="FFCC4125"/>
      <name val="Arial"/>
    </font>
    <font>
      <sz val="12.0"/>
      <color rgb="FF000000"/>
      <name val="Calibri"/>
    </font>
    <font>
      <b/>
      <sz val="11.0"/>
      <color rgb="FFFFFFFF"/>
      <name val="Arial"/>
    </font>
    <font>
      <sz val="11.0"/>
      <color rgb="FF000000"/>
      <name val="Arial"/>
    </font>
    <font>
      <b/>
      <sz val="11.0"/>
      <color theme="1"/>
      <name val="Arial"/>
    </font>
    <font>
      <color theme="1"/>
      <name val="Calibri"/>
      <scheme val="minor"/>
    </font>
    <font>
      <b/>
      <color rgb="FF000000"/>
      <name val="Calibri"/>
    </font>
    <font>
      <b/>
      <sz val="11.0"/>
      <color theme="0"/>
      <name val="Arial"/>
    </font>
    <font>
      <b/>
      <sz val="11.0"/>
      <color rgb="FF000000"/>
      <name val="Arial"/>
    </font>
    <font>
      <sz val="11.0"/>
      <color rgb="FFF7981D"/>
      <name val="Inconsolata"/>
    </font>
    <font>
      <sz val="11.0"/>
      <color theme="1"/>
      <name val="Arial"/>
    </font>
    <font>
      <b/>
      <color theme="1"/>
      <name val="Calibri"/>
    </font>
    <font>
      <sz val="11.0"/>
      <color theme="1"/>
      <name val="Calibri"/>
    </font>
  </fonts>
  <fills count="6">
    <fill>
      <patternFill patternType="none"/>
    </fill>
    <fill>
      <patternFill patternType="lightGray"/>
    </fill>
    <fill>
      <patternFill patternType="solid">
        <fgColor rgb="FF9BC2E6"/>
        <bgColor rgb="FF9BC2E6"/>
      </patternFill>
    </fill>
    <fill>
      <patternFill patternType="solid">
        <fgColor rgb="FFEFEFEF"/>
        <bgColor rgb="FFEFEFEF"/>
      </patternFill>
    </fill>
    <fill>
      <patternFill patternType="solid">
        <fgColor theme="1"/>
        <bgColor theme="1"/>
      </patternFill>
    </fill>
    <fill>
      <patternFill patternType="solid">
        <fgColor rgb="FFFFFFFF"/>
        <bgColor rgb="FFFFFFFF"/>
      </patternFill>
    </fill>
  </fills>
  <borders count="26">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hair">
        <color rgb="FF000000"/>
      </left>
      <right style="hair">
        <color rgb="FF000000"/>
      </right>
    </border>
    <border>
      <left style="medium">
        <color rgb="FF000000"/>
      </left>
      <right style="thin">
        <color rgb="FFFFFFFF"/>
      </right>
      <top style="medium">
        <color rgb="FF000000"/>
      </top>
      <bottom/>
    </border>
    <border>
      <right style="thin">
        <color rgb="FFFFFFFF"/>
      </right>
      <top style="medium">
        <color rgb="FF000000"/>
      </top>
      <bottom/>
    </border>
    <border>
      <left style="thin">
        <color rgb="FFFFFFFF"/>
      </left>
      <right style="thin">
        <color rgb="FFFFFFFF"/>
      </right>
      <top style="medium">
        <color rgb="FF000000"/>
      </top>
    </border>
    <border>
      <left style="thin">
        <color rgb="FFFFFFFF"/>
      </left>
      <right style="medium">
        <color rgb="FF000000"/>
      </right>
      <top style="medium">
        <color rgb="FF000000"/>
      </top>
    </border>
    <border>
      <left style="medium">
        <color rgb="FF000000"/>
      </left>
      <top style="medium">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right style="thin">
        <color rgb="FF000000"/>
      </right>
    </border>
    <border>
      <left style="thin">
        <color rgb="FF000000"/>
      </left>
      <right style="thin">
        <color rgb="FF000000"/>
      </right>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bottom style="thin">
        <color rgb="FF000000"/>
      </bottom>
    </border>
    <border>
      <right style="thin">
        <color rgb="FF000000"/>
      </right>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horizontal="center" vertical="center"/>
    </xf>
    <xf borderId="4" fillId="0" fontId="4" numFmtId="0" xfId="0" applyAlignment="1" applyBorder="1" applyFont="1">
      <alignment horizontal="center" shrinkToFit="0" vertical="center" wrapText="1"/>
    </xf>
    <xf borderId="0" fillId="0" fontId="5" numFmtId="0" xfId="0" applyFont="1"/>
    <xf borderId="5" fillId="2" fontId="6" numFmtId="0" xfId="0" applyAlignment="1" applyBorder="1" applyFont="1">
      <alignment horizontal="center" readingOrder="0" shrinkToFit="0" vertical="center" wrapText="1"/>
    </xf>
    <xf borderId="6" fillId="2" fontId="6" numFmtId="0" xfId="0" applyAlignment="1" applyBorder="1" applyFont="1">
      <alignment horizontal="center" readingOrder="0" shrinkToFit="0" vertical="center" wrapText="1"/>
    </xf>
    <xf borderId="7" fillId="2" fontId="6" numFmtId="0" xfId="0" applyAlignment="1" applyBorder="1" applyFont="1">
      <alignment horizontal="center" readingOrder="0" shrinkToFit="0" vertical="center" wrapText="1"/>
    </xf>
    <xf borderId="7" fillId="2" fontId="6" numFmtId="0" xfId="0" applyAlignment="1" applyBorder="1" applyFont="1">
      <alignment horizontal="center" shrinkToFit="0" vertical="center" wrapText="1"/>
    </xf>
    <xf borderId="8" fillId="2" fontId="6" numFmtId="0" xfId="0" applyAlignment="1" applyBorder="1" applyFont="1">
      <alignment horizontal="center" shrinkToFit="0" vertical="center" wrapText="1"/>
    </xf>
    <xf borderId="9" fillId="0" fontId="7" numFmtId="0" xfId="0" applyAlignment="1" applyBorder="1" applyFont="1">
      <alignment horizontal="left" readingOrder="0" shrinkToFit="0" vertical="center" wrapText="1"/>
    </xf>
    <xf borderId="9" fillId="0" fontId="7" numFmtId="0" xfId="0" applyAlignment="1" applyBorder="1" applyFont="1">
      <alignment horizontal="center" readingOrder="0" shrinkToFit="0" vertical="center" wrapText="1"/>
    </xf>
    <xf borderId="10" fillId="2" fontId="8" numFmtId="3" xfId="0" applyAlignment="1" applyBorder="1" applyFont="1" applyNumberFormat="1">
      <alignment horizontal="center" readingOrder="0" vertical="center"/>
    </xf>
    <xf borderId="10" fillId="0" fontId="7" numFmtId="164" xfId="0" applyAlignment="1" applyBorder="1" applyFont="1" applyNumberFormat="1">
      <alignment horizontal="left" readingOrder="0" shrinkToFit="0" vertical="center" wrapText="1"/>
    </xf>
    <xf borderId="10" fillId="2" fontId="6" numFmtId="3" xfId="0" applyAlignment="1" applyBorder="1" applyFont="1" applyNumberFormat="1">
      <alignment horizontal="center" readingOrder="0" vertical="center"/>
    </xf>
    <xf borderId="10" fillId="0" fontId="7" numFmtId="165" xfId="0" applyAlignment="1" applyBorder="1" applyFont="1" applyNumberFormat="1">
      <alignment horizontal="center" readingOrder="0" shrinkToFit="0" vertical="center" wrapText="1"/>
    </xf>
    <xf borderId="10" fillId="0" fontId="7" numFmtId="164" xfId="0" applyAlignment="1" applyBorder="1" applyFont="1" applyNumberFormat="1">
      <alignment horizontal="center" vertical="center"/>
    </xf>
    <xf borderId="0" fillId="0" fontId="9" numFmtId="0" xfId="0" applyAlignment="1" applyFont="1">
      <alignment readingOrder="0"/>
    </xf>
    <xf borderId="11" fillId="0" fontId="7" numFmtId="0" xfId="0" applyAlignment="1" applyBorder="1" applyFont="1">
      <alignment horizontal="left" readingOrder="0" shrinkToFit="0" vertical="center" wrapText="1"/>
    </xf>
    <xf borderId="0" fillId="0" fontId="9" numFmtId="0" xfId="0" applyFont="1"/>
    <xf borderId="10" fillId="3" fontId="8" numFmtId="3" xfId="0" applyAlignment="1" applyBorder="1" applyFill="1" applyFont="1" applyNumberFormat="1">
      <alignment horizontal="center" readingOrder="0" vertical="center"/>
    </xf>
    <xf borderId="12" fillId="0" fontId="7" numFmtId="0" xfId="0" applyAlignment="1" applyBorder="1" applyFont="1">
      <alignment horizontal="left" readingOrder="0" shrinkToFit="0" vertical="center" wrapText="1"/>
    </xf>
    <xf borderId="0" fillId="0" fontId="10" numFmtId="0" xfId="0" applyAlignment="1" applyFont="1">
      <alignment horizontal="center" vertical="center"/>
    </xf>
    <xf borderId="13" fillId="0" fontId="2" numFmtId="0" xfId="0" applyBorder="1" applyFont="1"/>
    <xf borderId="14" fillId="0" fontId="9" numFmtId="0" xfId="0" applyAlignment="1" applyBorder="1" applyFont="1">
      <alignment horizontal="center" vertical="center"/>
    </xf>
    <xf borderId="10" fillId="2" fontId="11" numFmtId="3" xfId="0" applyAlignment="1" applyBorder="1" applyFont="1" applyNumberFormat="1">
      <alignment horizontal="center" vertical="center"/>
    </xf>
    <xf borderId="15" fillId="0" fontId="2" numFmtId="0" xfId="0" applyBorder="1" applyFont="1"/>
    <xf borderId="16" fillId="0" fontId="2" numFmtId="0" xfId="0" applyBorder="1" applyFont="1"/>
    <xf borderId="10" fillId="4" fontId="11" numFmtId="3" xfId="0" applyAlignment="1" applyBorder="1" applyFill="1" applyFont="1" applyNumberFormat="1">
      <alignment horizontal="center" readingOrder="0" vertical="center"/>
    </xf>
    <xf borderId="17" fillId="0" fontId="2" numFmtId="0" xfId="0" applyBorder="1" applyFont="1"/>
    <xf borderId="10" fillId="0" fontId="7" numFmtId="0" xfId="0" applyAlignment="1" applyBorder="1" applyFont="1">
      <alignment horizontal="left" readingOrder="0" shrinkToFit="0" vertical="center" wrapText="1"/>
    </xf>
    <xf borderId="10" fillId="0" fontId="9" numFmtId="0" xfId="0" applyAlignment="1" applyBorder="1" applyFont="1">
      <alignment horizontal="center" vertical="center"/>
    </xf>
    <xf borderId="10" fillId="2" fontId="11" numFmtId="3" xfId="0" applyAlignment="1" applyBorder="1" applyFont="1" applyNumberFormat="1">
      <alignment horizontal="center" readingOrder="0" vertical="center"/>
    </xf>
    <xf borderId="18" fillId="0" fontId="7" numFmtId="0" xfId="0" applyAlignment="1" applyBorder="1" applyFont="1">
      <alignment horizontal="left" readingOrder="0" shrinkToFit="0" vertical="center" wrapText="1"/>
    </xf>
    <xf borderId="10" fillId="4" fontId="8" numFmtId="3" xfId="0" applyAlignment="1" applyBorder="1" applyFont="1" applyNumberFormat="1">
      <alignment horizontal="center" readingOrder="0" vertical="center"/>
    </xf>
    <xf borderId="19" fillId="0" fontId="7" numFmtId="0" xfId="0" applyAlignment="1" applyBorder="1" applyFont="1">
      <alignment horizontal="center" readingOrder="0" shrinkToFit="0" vertical="center" wrapText="1"/>
    </xf>
    <xf borderId="19" fillId="0" fontId="2" numFmtId="0" xfId="0" applyBorder="1" applyFont="1"/>
    <xf borderId="20" fillId="0" fontId="2" numFmtId="0" xfId="0" applyBorder="1" applyFont="1"/>
    <xf borderId="10" fillId="0" fontId="9" numFmtId="0" xfId="0" applyAlignment="1" applyBorder="1" applyFont="1">
      <alignment horizontal="center"/>
    </xf>
    <xf borderId="10" fillId="3" fontId="8" numFmtId="165" xfId="0" applyAlignment="1" applyBorder="1" applyFont="1" applyNumberFormat="1">
      <alignment horizontal="center" readingOrder="0" vertical="center"/>
    </xf>
    <xf borderId="10" fillId="0" fontId="12" numFmtId="0" xfId="0" applyAlignment="1" applyBorder="1" applyFont="1">
      <alignment horizontal="left" readingOrder="0" shrinkToFit="0" vertical="center" wrapText="1"/>
    </xf>
    <xf borderId="0" fillId="0" fontId="9" numFmtId="0" xfId="0" applyAlignment="1" applyFont="1">
      <alignment readingOrder="0" shrinkToFit="0" wrapText="1"/>
    </xf>
    <xf borderId="0" fillId="5" fontId="13" numFmtId="0" xfId="0" applyFill="1" applyFont="1"/>
    <xf borderId="9" fillId="2" fontId="6" numFmtId="164" xfId="0" applyAlignment="1" applyBorder="1" applyFont="1" applyNumberFormat="1">
      <alignment horizontal="right" readingOrder="0" vertical="center"/>
    </xf>
    <xf borderId="21" fillId="0" fontId="2" numFmtId="0" xfId="0" applyBorder="1" applyFont="1"/>
    <xf borderId="22" fillId="0" fontId="2" numFmtId="0" xfId="0" applyBorder="1" applyFont="1"/>
    <xf borderId="22" fillId="0" fontId="14" numFmtId="164" xfId="0" applyAlignment="1" applyBorder="1" applyFont="1" applyNumberFormat="1">
      <alignment horizontal="center" vertical="center"/>
    </xf>
    <xf borderId="3" fillId="5" fontId="15" numFmtId="164" xfId="0" applyAlignment="1" applyBorder="1" applyFont="1" applyNumberFormat="1">
      <alignment horizontal="center" vertical="center"/>
    </xf>
    <xf borderId="0" fillId="0" fontId="16" numFmtId="0" xfId="0" applyAlignment="1" applyFont="1">
      <alignment vertical="center"/>
    </xf>
    <xf borderId="23" fillId="2" fontId="6" numFmtId="164" xfId="0" applyAlignment="1" applyBorder="1" applyFont="1" applyNumberFormat="1">
      <alignment horizontal="right" readingOrder="0" vertical="center"/>
    </xf>
    <xf borderId="24" fillId="0" fontId="2" numFmtId="0" xfId="0" applyBorder="1" applyFont="1"/>
    <xf borderId="25" fillId="0" fontId="2" numFmtId="0" xfId="0" applyBorder="1" applyFont="1"/>
    <xf borderId="10" fillId="0" fontId="14" numFmtId="164" xfId="0" applyAlignment="1" applyBorder="1" applyFont="1" applyNumberFormat="1">
      <alignment horizontal="center" vertical="center"/>
    </xf>
    <xf borderId="25" fillId="5" fontId="15"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1" Type="http://schemas.openxmlformats.org/officeDocument/2006/relationships/image" Target="../media/image2.png"/><Relationship Id="rId10" Type="http://schemas.openxmlformats.org/officeDocument/2006/relationships/image" Target="../media/image12.png"/><Relationship Id="rId13" Type="http://schemas.openxmlformats.org/officeDocument/2006/relationships/image" Target="../media/image1.png"/><Relationship Id="rId12" Type="http://schemas.openxmlformats.org/officeDocument/2006/relationships/image" Target="../media/image9.png"/><Relationship Id="rId1" Type="http://schemas.openxmlformats.org/officeDocument/2006/relationships/image" Target="../media/image4.png"/><Relationship Id="rId2" Type="http://schemas.openxmlformats.org/officeDocument/2006/relationships/image" Target="../media/image10.png"/><Relationship Id="rId3" Type="http://schemas.openxmlformats.org/officeDocument/2006/relationships/image" Target="../media/image6.png"/><Relationship Id="rId4" Type="http://schemas.openxmlformats.org/officeDocument/2006/relationships/image" Target="../media/image7.png"/><Relationship Id="rId9" Type="http://schemas.openxmlformats.org/officeDocument/2006/relationships/image" Target="../media/image13.png"/><Relationship Id="rId5" Type="http://schemas.openxmlformats.org/officeDocument/2006/relationships/image" Target="../media/image11.png"/><Relationship Id="rId6" Type="http://schemas.openxmlformats.org/officeDocument/2006/relationships/image" Target="../media/image5.png"/><Relationship Id="rId7" Type="http://schemas.openxmlformats.org/officeDocument/2006/relationships/image" Target="../media/image8.png"/><Relationship Id="rId8"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5</xdr:row>
      <xdr:rowOff>0</xdr:rowOff>
    </xdr:from>
    <xdr:ext cx="1562100" cy="952500"/>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8</xdr:row>
      <xdr:rowOff>0</xdr:rowOff>
    </xdr:from>
    <xdr:ext cx="1381125" cy="885825"/>
    <xdr:pic>
      <xdr:nvPicPr>
        <xdr:cNvPr id="0" name="image10.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9</xdr:row>
      <xdr:rowOff>0</xdr:rowOff>
    </xdr:from>
    <xdr:ext cx="438150" cy="590550"/>
    <xdr:pic>
      <xdr:nvPicPr>
        <xdr:cNvPr id="0" name="image6.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11</xdr:row>
      <xdr:rowOff>0</xdr:rowOff>
    </xdr:from>
    <xdr:ext cx="228600" cy="523875"/>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15</xdr:row>
      <xdr:rowOff>0</xdr:rowOff>
    </xdr:from>
    <xdr:ext cx="904875" cy="1028700"/>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18</xdr:row>
      <xdr:rowOff>0</xdr:rowOff>
    </xdr:from>
    <xdr:ext cx="1381125" cy="885825"/>
    <xdr:pic>
      <xdr:nvPicPr>
        <xdr:cNvPr id="0" name="image5.pn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19</xdr:row>
      <xdr:rowOff>0</xdr:rowOff>
    </xdr:from>
    <xdr:ext cx="923925" cy="1323975"/>
    <xdr:pic>
      <xdr:nvPicPr>
        <xdr:cNvPr id="0" name="image8.pn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20</xdr:row>
      <xdr:rowOff>0</xdr:rowOff>
    </xdr:from>
    <xdr:ext cx="1000125" cy="1285875"/>
    <xdr:pic>
      <xdr:nvPicPr>
        <xdr:cNvPr id="0" name="image3.png"/>
        <xdr:cNvPicPr preferRelativeResize="0"/>
      </xdr:nvPicPr>
      <xdr:blipFill>
        <a:blip cstate="print" r:embed="rId8"/>
        <a:stretch>
          <a:fillRect/>
        </a:stretch>
      </xdr:blipFill>
      <xdr:spPr>
        <a:prstGeom prst="rect">
          <a:avLst/>
        </a:prstGeom>
        <a:noFill/>
      </xdr:spPr>
    </xdr:pic>
    <xdr:clientData fLocksWithSheet="0"/>
  </xdr:oneCellAnchor>
  <xdr:oneCellAnchor>
    <xdr:from>
      <xdr:col>1</xdr:col>
      <xdr:colOff>0</xdr:colOff>
      <xdr:row>21</xdr:row>
      <xdr:rowOff>0</xdr:rowOff>
    </xdr:from>
    <xdr:ext cx="1028700" cy="1219200"/>
    <xdr:pic>
      <xdr:nvPicPr>
        <xdr:cNvPr id="0" name="image13.png"/>
        <xdr:cNvPicPr preferRelativeResize="0"/>
      </xdr:nvPicPr>
      <xdr:blipFill>
        <a:blip cstate="print" r:embed="rId9"/>
        <a:stretch>
          <a:fillRect/>
        </a:stretch>
      </xdr:blipFill>
      <xdr:spPr>
        <a:prstGeom prst="rect">
          <a:avLst/>
        </a:prstGeom>
        <a:noFill/>
      </xdr:spPr>
    </xdr:pic>
    <xdr:clientData fLocksWithSheet="0"/>
  </xdr:oneCellAnchor>
  <xdr:oneCellAnchor>
    <xdr:from>
      <xdr:col>1</xdr:col>
      <xdr:colOff>0</xdr:colOff>
      <xdr:row>22</xdr:row>
      <xdr:rowOff>0</xdr:rowOff>
    </xdr:from>
    <xdr:ext cx="904875" cy="1028700"/>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26</xdr:row>
      <xdr:rowOff>0</xdr:rowOff>
    </xdr:from>
    <xdr:ext cx="1333500" cy="1333500"/>
    <xdr:pic>
      <xdr:nvPicPr>
        <xdr:cNvPr id="0" name="image12.pn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28</xdr:row>
      <xdr:rowOff>0</xdr:rowOff>
    </xdr:from>
    <xdr:ext cx="904875" cy="1028700"/>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32</xdr:row>
      <xdr:rowOff>0</xdr:rowOff>
    </xdr:from>
    <xdr:ext cx="1704975" cy="1085850"/>
    <xdr:pic>
      <xdr:nvPicPr>
        <xdr:cNvPr id="0" name="image2.pn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33</xdr:row>
      <xdr:rowOff>0</xdr:rowOff>
    </xdr:from>
    <xdr:ext cx="1704975" cy="1266825"/>
    <xdr:pic>
      <xdr:nvPicPr>
        <xdr:cNvPr id="0" name="image9.pn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34</xdr:row>
      <xdr:rowOff>0</xdr:rowOff>
    </xdr:from>
    <xdr:ext cx="1704975" cy="1028700"/>
    <xdr:pic>
      <xdr:nvPicPr>
        <xdr:cNvPr id="0" name="image1.png"/>
        <xdr:cNvPicPr preferRelativeResize="0"/>
      </xdr:nvPicPr>
      <xdr:blipFill>
        <a:blip cstate="print" r:embed="rId13"/>
        <a:stretch>
          <a:fillRect/>
        </a:stretch>
      </xdr:blipFill>
      <xdr:spPr>
        <a:prstGeom prst="rect">
          <a:avLst/>
        </a:prstGeom>
        <a:noFill/>
      </xdr:spPr>
    </xdr:pic>
    <xdr:clientData fLocksWithSheet="0"/>
  </xdr:oneCellAnchor>
  <xdr:oneCellAnchor>
    <xdr:from>
      <xdr:col>1</xdr:col>
      <xdr:colOff>0</xdr:colOff>
      <xdr:row>35</xdr:row>
      <xdr:rowOff>0</xdr:rowOff>
    </xdr:from>
    <xdr:ext cx="904875" cy="1028700"/>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1.57"/>
    <col customWidth="1" min="2" max="2" width="25.57"/>
    <col customWidth="1" min="3" max="7" width="18.71"/>
    <col customWidth="1" min="8" max="26" width="10.71"/>
  </cols>
  <sheetData>
    <row r="1" ht="14.25" customHeight="1"/>
    <row r="2" ht="14.25" customHeight="1"/>
    <row r="3" ht="42.0" customHeight="1">
      <c r="A3" s="1" t="s">
        <v>0</v>
      </c>
      <c r="B3" s="2"/>
      <c r="C3" s="2"/>
      <c r="D3" s="2"/>
      <c r="E3" s="2"/>
      <c r="F3" s="2"/>
      <c r="G3" s="3"/>
    </row>
    <row r="4" ht="29.25" customHeight="1">
      <c r="A4" s="4"/>
      <c r="B4" s="4"/>
      <c r="C4" s="5" t="s">
        <v>1</v>
      </c>
      <c r="D4" s="6"/>
      <c r="E4" s="5" t="s">
        <v>1</v>
      </c>
      <c r="F4" s="6"/>
      <c r="G4" s="6"/>
    </row>
    <row r="5" ht="29.25" customHeight="1">
      <c r="A5" s="7" t="s">
        <v>2</v>
      </c>
      <c r="B5" s="8" t="s">
        <v>3</v>
      </c>
      <c r="C5" s="9" t="s">
        <v>4</v>
      </c>
      <c r="D5" s="10" t="s">
        <v>5</v>
      </c>
      <c r="E5" s="10" t="s">
        <v>6</v>
      </c>
      <c r="F5" s="10" t="s">
        <v>7</v>
      </c>
      <c r="G5" s="11" t="s">
        <v>8</v>
      </c>
    </row>
    <row r="6" ht="75.75" customHeight="1">
      <c r="A6" s="12" t="s">
        <v>9</v>
      </c>
      <c r="B6" s="13"/>
      <c r="C6" s="14">
        <v>36.0</v>
      </c>
      <c r="D6" s="15" t="s">
        <v>10</v>
      </c>
      <c r="E6" s="16"/>
      <c r="F6" s="17">
        <v>10.0</v>
      </c>
      <c r="G6" s="18">
        <f>E6*F6</f>
        <v>0</v>
      </c>
      <c r="H6" s="19" t="s">
        <v>11</v>
      </c>
    </row>
    <row r="7" ht="14.25" customHeight="1">
      <c r="A7" s="20"/>
      <c r="C7" s="21"/>
    </row>
    <row r="8" ht="29.25" customHeight="1">
      <c r="A8" s="7" t="s">
        <v>12</v>
      </c>
      <c r="B8" s="8" t="s">
        <v>3</v>
      </c>
      <c r="C8" s="9" t="s">
        <v>4</v>
      </c>
      <c r="D8" s="10" t="s">
        <v>5</v>
      </c>
      <c r="E8" s="10" t="s">
        <v>6</v>
      </c>
      <c r="F8" s="10" t="s">
        <v>7</v>
      </c>
      <c r="G8" s="11" t="s">
        <v>8</v>
      </c>
    </row>
    <row r="9" ht="69.75" customHeight="1">
      <c r="A9" s="12" t="s">
        <v>13</v>
      </c>
      <c r="B9" s="13"/>
      <c r="C9" s="22">
        <f t="shared" ref="C9:C11" si="1">$C$6</f>
        <v>36</v>
      </c>
      <c r="D9" s="15" t="s">
        <v>10</v>
      </c>
      <c r="E9" s="16"/>
      <c r="F9" s="17">
        <f>IF(C9=12,108/12,96/12)</f>
        <v>8</v>
      </c>
      <c r="G9" s="18">
        <f t="shared" ref="G9:G16" si="2">E9*F9</f>
        <v>0</v>
      </c>
    </row>
    <row r="10" ht="47.25" customHeight="1">
      <c r="A10" s="23" t="s">
        <v>14</v>
      </c>
      <c r="B10" s="24"/>
      <c r="C10" s="22">
        <f t="shared" si="1"/>
        <v>36</v>
      </c>
      <c r="D10" s="15" t="s">
        <v>10</v>
      </c>
      <c r="E10" s="16"/>
      <c r="F10" s="17">
        <f>IF(C10=12,300/12,264/12)</f>
        <v>22</v>
      </c>
      <c r="G10" s="18">
        <f t="shared" si="2"/>
        <v>0</v>
      </c>
    </row>
    <row r="11" ht="47.25" customHeight="1">
      <c r="A11" s="25"/>
      <c r="C11" s="22">
        <f t="shared" si="1"/>
        <v>36</v>
      </c>
      <c r="D11" s="15" t="s">
        <v>15</v>
      </c>
      <c r="E11" s="16"/>
      <c r="F11" s="17">
        <v>80.0</v>
      </c>
      <c r="G11" s="18">
        <f t="shared" si="2"/>
        <v>0</v>
      </c>
    </row>
    <row r="12" ht="41.25" customHeight="1">
      <c r="A12" s="23" t="s">
        <v>16</v>
      </c>
      <c r="B12" s="26"/>
      <c r="C12" s="22"/>
      <c r="D12" s="15" t="s">
        <v>17</v>
      </c>
      <c r="E12" s="27"/>
      <c r="F12" s="17">
        <f>259</f>
        <v>259</v>
      </c>
      <c r="G12" s="18">
        <f t="shared" si="2"/>
        <v>0</v>
      </c>
    </row>
    <row r="13" ht="41.25" customHeight="1">
      <c r="A13" s="28"/>
      <c r="B13" s="29"/>
      <c r="C13" s="22"/>
      <c r="D13" s="15" t="s">
        <v>18</v>
      </c>
      <c r="E13" s="27"/>
      <c r="F13" s="17">
        <v>30.0</v>
      </c>
      <c r="G13" s="18">
        <f t="shared" si="2"/>
        <v>0</v>
      </c>
    </row>
    <row r="14" ht="29.25" customHeight="1">
      <c r="A14" s="28"/>
      <c r="B14" s="29"/>
      <c r="C14" s="30">
        <f t="shared" ref="C14:C15" si="3">36</f>
        <v>36</v>
      </c>
      <c r="D14" s="15" t="s">
        <v>19</v>
      </c>
      <c r="E14" s="27"/>
      <c r="F14" s="17">
        <f>72/12</f>
        <v>6</v>
      </c>
      <c r="G14" s="18">
        <f t="shared" si="2"/>
        <v>0</v>
      </c>
    </row>
    <row r="15" ht="50.25" customHeight="1">
      <c r="A15" s="25"/>
      <c r="B15" s="31"/>
      <c r="C15" s="30">
        <f t="shared" si="3"/>
        <v>36</v>
      </c>
      <c r="D15" s="15" t="s">
        <v>20</v>
      </c>
      <c r="E15" s="27"/>
      <c r="F15" s="17">
        <f>36/12</f>
        <v>3</v>
      </c>
      <c r="G15" s="18">
        <f t="shared" si="2"/>
        <v>0</v>
      </c>
    </row>
    <row r="16" ht="81.0" customHeight="1">
      <c r="A16" s="32" t="s">
        <v>21</v>
      </c>
      <c r="B16" s="33"/>
      <c r="C16" s="22">
        <f>$C$6</f>
        <v>36</v>
      </c>
      <c r="D16" s="15" t="s">
        <v>10</v>
      </c>
      <c r="E16" s="16"/>
      <c r="F16" s="17">
        <f>84/12</f>
        <v>7</v>
      </c>
      <c r="G16" s="18">
        <f t="shared" si="2"/>
        <v>0</v>
      </c>
    </row>
    <row r="17" ht="14.25" customHeight="1">
      <c r="A17" s="20"/>
    </row>
    <row r="18" ht="29.25" customHeight="1">
      <c r="A18" s="7" t="s">
        <v>22</v>
      </c>
      <c r="B18" s="8" t="s">
        <v>3</v>
      </c>
      <c r="C18" s="9" t="s">
        <v>4</v>
      </c>
      <c r="D18" s="10" t="s">
        <v>5</v>
      </c>
      <c r="E18" s="10" t="s">
        <v>6</v>
      </c>
      <c r="F18" s="10" t="s">
        <v>7</v>
      </c>
      <c r="G18" s="11" t="s">
        <v>8</v>
      </c>
    </row>
    <row r="19" ht="69.75" customHeight="1">
      <c r="A19" s="12" t="s">
        <v>23</v>
      </c>
      <c r="B19" s="13"/>
      <c r="C19" s="22">
        <f>$C$6</f>
        <v>36</v>
      </c>
      <c r="D19" s="15" t="s">
        <v>10</v>
      </c>
      <c r="E19" s="34"/>
      <c r="F19" s="17">
        <f>IF(C19=12,54/12,48/12)</f>
        <v>4</v>
      </c>
      <c r="G19" s="18">
        <f>E19*F19</f>
        <v>0</v>
      </c>
    </row>
    <row r="20" ht="104.25" customHeight="1">
      <c r="A20" s="35" t="s">
        <v>24</v>
      </c>
      <c r="B20" s="24"/>
      <c r="C20" s="36"/>
      <c r="D20" s="15" t="s">
        <v>25</v>
      </c>
      <c r="E20" s="27"/>
      <c r="F20" s="17" t="s">
        <v>26</v>
      </c>
      <c r="G20" s="17" t="s">
        <v>27</v>
      </c>
    </row>
    <row r="21" ht="101.25" customHeight="1">
      <c r="A21" s="35" t="s">
        <v>28</v>
      </c>
      <c r="B21" s="33"/>
      <c r="C21" s="22">
        <f>$C$6</f>
        <v>36</v>
      </c>
      <c r="D21" s="15" t="s">
        <v>10</v>
      </c>
      <c r="E21" s="27"/>
      <c r="F21" s="17">
        <f>IF(C21=12,300/12,264/12)</f>
        <v>22</v>
      </c>
      <c r="G21" s="18">
        <f t="shared" ref="G21:G23" si="4">E21*F21</f>
        <v>0</v>
      </c>
    </row>
    <row r="22" ht="96.0" customHeight="1">
      <c r="A22" s="35" t="s">
        <v>29</v>
      </c>
      <c r="B22" s="33"/>
      <c r="C22" s="30">
        <f>36</f>
        <v>36</v>
      </c>
      <c r="D22" s="15" t="s">
        <v>10</v>
      </c>
      <c r="E22" s="27"/>
      <c r="F22" s="17">
        <f>228/12</f>
        <v>19</v>
      </c>
      <c r="G22" s="18">
        <f t="shared" si="4"/>
        <v>0</v>
      </c>
    </row>
    <row r="23" ht="81.0" customHeight="1">
      <c r="A23" s="32" t="s">
        <v>30</v>
      </c>
      <c r="B23" s="33"/>
      <c r="C23" s="22">
        <f>$C$6</f>
        <v>36</v>
      </c>
      <c r="D23" s="15" t="s">
        <v>10</v>
      </c>
      <c r="E23" s="27"/>
      <c r="F23" s="17">
        <f>84/12</f>
        <v>7</v>
      </c>
      <c r="G23" s="18">
        <f t="shared" si="4"/>
        <v>0</v>
      </c>
    </row>
    <row r="24" ht="14.25" customHeight="1"/>
    <row r="25" ht="14.25" customHeight="1"/>
    <row r="26" ht="29.25" customHeight="1">
      <c r="A26" s="7" t="s">
        <v>31</v>
      </c>
      <c r="B26" s="8" t="s">
        <v>3</v>
      </c>
      <c r="C26" s="9" t="s">
        <v>4</v>
      </c>
      <c r="D26" s="10" t="s">
        <v>5</v>
      </c>
      <c r="E26" s="10" t="s">
        <v>6</v>
      </c>
      <c r="F26" s="10" t="s">
        <v>7</v>
      </c>
      <c r="G26" s="11" t="s">
        <v>8</v>
      </c>
    </row>
    <row r="27" ht="105.0" customHeight="1">
      <c r="A27" s="12" t="s">
        <v>32</v>
      </c>
      <c r="B27" s="13"/>
      <c r="C27" s="22">
        <f>$C$6</f>
        <v>36</v>
      </c>
      <c r="D27" s="15" t="s">
        <v>10</v>
      </c>
      <c r="E27" s="34"/>
      <c r="F27" s="17">
        <f>IF(C27=12,204/12,168/12)</f>
        <v>14</v>
      </c>
      <c r="G27" s="18">
        <f>E27*F27</f>
        <v>0</v>
      </c>
    </row>
    <row r="28" ht="42.0" customHeight="1">
      <c r="A28" s="37" t="s">
        <v>33</v>
      </c>
      <c r="B28" s="38"/>
      <c r="C28" s="38"/>
      <c r="D28" s="38"/>
      <c r="E28" s="38"/>
      <c r="F28" s="38"/>
      <c r="G28" s="39"/>
    </row>
    <row r="29" ht="81.0" customHeight="1">
      <c r="A29" s="32" t="s">
        <v>34</v>
      </c>
      <c r="B29" s="40"/>
      <c r="C29" s="22">
        <f>$C$6</f>
        <v>36</v>
      </c>
      <c r="D29" s="15" t="s">
        <v>10</v>
      </c>
      <c r="E29" s="27"/>
      <c r="F29" s="17">
        <f>84/12</f>
        <v>7</v>
      </c>
      <c r="G29" s="18">
        <f>E29*F29</f>
        <v>0</v>
      </c>
    </row>
    <row r="30" ht="14.25" customHeight="1"/>
    <row r="31" ht="14.25" customHeight="1"/>
    <row r="32" ht="29.25" customHeight="1">
      <c r="A32" s="7" t="s">
        <v>35</v>
      </c>
      <c r="B32" s="8" t="s">
        <v>3</v>
      </c>
      <c r="C32" s="9" t="s">
        <v>4</v>
      </c>
      <c r="D32" s="10" t="s">
        <v>5</v>
      </c>
      <c r="E32" s="10" t="s">
        <v>6</v>
      </c>
      <c r="F32" s="10" t="s">
        <v>7</v>
      </c>
      <c r="G32" s="11" t="s">
        <v>8</v>
      </c>
    </row>
    <row r="33" ht="118.5" customHeight="1">
      <c r="A33" s="12" t="s">
        <v>36</v>
      </c>
      <c r="B33" s="13"/>
      <c r="C33" s="22">
        <f>$C$6</f>
        <v>36</v>
      </c>
      <c r="D33" s="15" t="s">
        <v>10</v>
      </c>
      <c r="E33" s="34"/>
      <c r="F33" s="17">
        <f>IF(C33=12,54/12,48/12)</f>
        <v>4</v>
      </c>
      <c r="G33" s="18">
        <f>E33*F33</f>
        <v>0</v>
      </c>
    </row>
    <row r="34" ht="124.5" customHeight="1">
      <c r="A34" s="35" t="s">
        <v>37</v>
      </c>
      <c r="B34" s="24"/>
      <c r="C34" s="36"/>
      <c r="D34" s="15" t="s">
        <v>25</v>
      </c>
      <c r="E34" s="27"/>
      <c r="F34" s="17" t="s">
        <v>38</v>
      </c>
      <c r="G34" s="17" t="s">
        <v>27</v>
      </c>
    </row>
    <row r="35" ht="101.25" customHeight="1">
      <c r="A35" s="35" t="s">
        <v>39</v>
      </c>
      <c r="B35" s="33"/>
      <c r="C35" s="22">
        <f t="shared" ref="C35:C36" si="5">$C$6</f>
        <v>36</v>
      </c>
      <c r="D35" s="15" t="s">
        <v>10</v>
      </c>
      <c r="E35" s="27"/>
      <c r="F35" s="17">
        <f>IF(C33=12,144/12,108/12)</f>
        <v>9</v>
      </c>
      <c r="G35" s="18">
        <f t="shared" ref="G35:G36" si="6">E35*F35</f>
        <v>0</v>
      </c>
    </row>
    <row r="36" ht="81.0" customHeight="1">
      <c r="A36" s="32" t="s">
        <v>40</v>
      </c>
      <c r="B36" s="40"/>
      <c r="C36" s="22">
        <f t="shared" si="5"/>
        <v>36</v>
      </c>
      <c r="D36" s="15" t="s">
        <v>10</v>
      </c>
      <c r="E36" s="16"/>
      <c r="F36" s="17">
        <f>84/12</f>
        <v>7</v>
      </c>
      <c r="G36" s="18">
        <f t="shared" si="6"/>
        <v>0</v>
      </c>
    </row>
    <row r="37" ht="14.25" customHeight="1"/>
    <row r="38" ht="14.25" customHeight="1">
      <c r="A38" s="32" t="s">
        <v>41</v>
      </c>
      <c r="B38" s="41">
        <v>200.0</v>
      </c>
      <c r="D38" s="32" t="s">
        <v>42</v>
      </c>
      <c r="E38" s="22">
        <f>E9+E10+E12+E16+E19+E21+E22+E23+E27+E29+E33+E35+E36</f>
        <v>0</v>
      </c>
      <c r="F38" s="41">
        <f>10*E38</f>
        <v>0</v>
      </c>
      <c r="G38" s="41">
        <f>B38+F38</f>
        <v>200</v>
      </c>
    </row>
    <row r="39" ht="14.25" customHeight="1">
      <c r="A39" s="42" t="s">
        <v>43</v>
      </c>
      <c r="B39" s="41">
        <v>50.0</v>
      </c>
      <c r="D39" s="43"/>
      <c r="E39" s="44"/>
    </row>
    <row r="40" ht="14.25" customHeight="1"/>
    <row r="41" ht="27.75" customHeight="1">
      <c r="A41" s="45" t="s">
        <v>44</v>
      </c>
      <c r="B41" s="46"/>
      <c r="C41" s="46"/>
      <c r="D41" s="46"/>
      <c r="E41" s="47"/>
      <c r="F41" s="48">
        <f>G11+G12+G13+B39+G38</f>
        <v>250</v>
      </c>
      <c r="G41" s="49">
        <f>F41/C6</f>
        <v>6.944444444</v>
      </c>
      <c r="H41" s="50"/>
      <c r="I41" s="50"/>
      <c r="J41" s="50"/>
      <c r="K41" s="50"/>
      <c r="L41" s="50"/>
      <c r="M41" s="50"/>
      <c r="N41" s="50"/>
      <c r="O41" s="50"/>
      <c r="P41" s="50"/>
      <c r="Q41" s="50"/>
      <c r="R41" s="50"/>
      <c r="S41" s="50"/>
      <c r="T41" s="50"/>
      <c r="U41" s="50"/>
      <c r="V41" s="50"/>
      <c r="W41" s="50"/>
      <c r="X41" s="50"/>
      <c r="Y41" s="50"/>
      <c r="Z41" s="50"/>
    </row>
    <row r="42" ht="27.75" customHeight="1">
      <c r="A42" s="51" t="s">
        <v>45</v>
      </c>
      <c r="B42" s="52"/>
      <c r="C42" s="52"/>
      <c r="D42" s="52"/>
      <c r="E42" s="53"/>
      <c r="F42" s="54">
        <f>G6+G9+G10+G14+G15+G16+G19+G21+G22+G23+G27+G29+G33+G35+G36</f>
        <v>0</v>
      </c>
      <c r="G42" s="55">
        <f>F42</f>
        <v>0</v>
      </c>
      <c r="H42" s="50"/>
      <c r="I42" s="50"/>
      <c r="J42" s="50"/>
      <c r="K42" s="50"/>
      <c r="L42" s="50"/>
      <c r="M42" s="50"/>
      <c r="N42" s="50"/>
      <c r="O42" s="50"/>
      <c r="P42" s="50"/>
      <c r="Q42" s="50"/>
      <c r="R42" s="50"/>
      <c r="S42" s="50"/>
      <c r="T42" s="50"/>
      <c r="U42" s="50"/>
      <c r="V42" s="50"/>
      <c r="W42" s="50"/>
      <c r="X42" s="50"/>
      <c r="Y42" s="50"/>
      <c r="Z42" s="50"/>
    </row>
    <row r="43" ht="27.75" customHeight="1">
      <c r="A43" s="51" t="s">
        <v>46</v>
      </c>
      <c r="B43" s="52"/>
      <c r="C43" s="52"/>
      <c r="D43" s="52"/>
      <c r="E43" s="53"/>
      <c r="F43" s="54">
        <f>G41+G42</f>
        <v>6.944444444</v>
      </c>
    </row>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sheetData>
  <mergeCells count="9">
    <mergeCell ref="A42:E42"/>
    <mergeCell ref="A43:E43"/>
    <mergeCell ref="A3:G3"/>
    <mergeCell ref="A10:A11"/>
    <mergeCell ref="B10:B11"/>
    <mergeCell ref="A12:A15"/>
    <mergeCell ref="B12:B15"/>
    <mergeCell ref="A28:G28"/>
    <mergeCell ref="A41:E4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2022-09-27T08:41:02Z</dcterms:created>
  <dc:creator>Mathieu COUAILLER</dc:creator>
</cp:coreProperties>
</file>